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activeTab="3"/>
  </bookViews>
  <sheets>
    <sheet name="fig 34" sheetId="5" r:id="rId1"/>
    <sheet name="fig 35" sheetId="6" r:id="rId2"/>
    <sheet name="Sheet1" sheetId="1" r:id="rId3"/>
    <sheet name="char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calcPr calcId="145621" iterate="1" iterateCount="1"/>
</workbook>
</file>

<file path=xl/calcChain.xml><?xml version="1.0" encoding="utf-8"?>
<calcChain xmlns="http://schemas.openxmlformats.org/spreadsheetml/2006/main">
  <c r="H14" i="1" l="1"/>
  <c r="C12" i="1"/>
  <c r="N5" i="1" l="1"/>
  <c r="N6" i="1"/>
  <c r="N7" i="1"/>
  <c r="N8" i="1"/>
  <c r="N9" i="1"/>
  <c r="N4" i="1"/>
  <c r="P8" i="1" l="1"/>
  <c r="L5" i="1"/>
  <c r="L6" i="1"/>
  <c r="L7" i="1"/>
  <c r="L8" i="1"/>
  <c r="L9" i="1"/>
  <c r="L4" i="1"/>
  <c r="K5" i="1" l="1"/>
  <c r="K6" i="1"/>
  <c r="K7" i="1"/>
  <c r="K8" i="1"/>
  <c r="K9" i="1"/>
  <c r="K4" i="1"/>
  <c r="J5" i="1" l="1"/>
  <c r="D5" i="1" s="1"/>
  <c r="J6" i="1"/>
  <c r="D6" i="1" s="1"/>
  <c r="J7" i="1"/>
  <c r="D7" i="1" s="1"/>
  <c r="J8" i="1"/>
  <c r="D8" i="1" s="1"/>
  <c r="J9" i="1"/>
  <c r="D9" i="1" s="1"/>
  <c r="J4" i="1"/>
  <c r="D4" i="1" s="1"/>
  <c r="C9" i="1" l="1"/>
  <c r="C8" i="1"/>
  <c r="C7" i="1"/>
  <c r="C6" i="1"/>
  <c r="C5" i="1"/>
  <c r="G5" i="1" s="1"/>
  <c r="C4" i="1"/>
  <c r="G4" i="1" s="1"/>
  <c r="K12" i="1" l="1"/>
  <c r="L12" i="1"/>
  <c r="K13" i="1"/>
  <c r="L13" i="1"/>
  <c r="K14" i="1"/>
  <c r="L14" i="1"/>
  <c r="K15" i="1"/>
  <c r="L15" i="1"/>
  <c r="J15" i="1"/>
  <c r="J14" i="1"/>
  <c r="J13" i="1"/>
  <c r="J12" i="1"/>
  <c r="C14" i="1"/>
  <c r="C19" i="1" s="1"/>
  <c r="C13" i="1"/>
  <c r="C18" i="1" s="1"/>
  <c r="C15" i="1"/>
  <c r="C20" i="1" s="1"/>
  <c r="C17" i="1"/>
  <c r="G6" i="1" l="1"/>
  <c r="O6" i="1" s="1"/>
  <c r="G7" i="1"/>
  <c r="O7" i="1" s="1"/>
  <c r="G9" i="1"/>
  <c r="O9" i="1" s="1"/>
  <c r="D15" i="1" l="1"/>
  <c r="D20" i="1" s="1"/>
  <c r="G8" i="1"/>
  <c r="D13" i="1"/>
  <c r="D18" i="1" s="1"/>
  <c r="D12" i="1"/>
  <c r="D17" i="1" s="1"/>
  <c r="D14" i="1"/>
  <c r="D19" i="1" s="1"/>
  <c r="O5" i="1"/>
  <c r="G15" i="1" l="1"/>
  <c r="G20" i="1" s="1"/>
  <c r="O8" i="1"/>
  <c r="G12" i="1"/>
  <c r="G17" i="1" s="1"/>
  <c r="G13" i="1"/>
  <c r="G18" i="1" s="1"/>
  <c r="G14" i="1"/>
  <c r="G19" i="1" l="1"/>
</calcChain>
</file>

<file path=xl/sharedStrings.xml><?xml version="1.0" encoding="utf-8"?>
<sst xmlns="http://schemas.openxmlformats.org/spreadsheetml/2006/main" count="22" uniqueCount="15">
  <si>
    <t>High School</t>
  </si>
  <si>
    <t>Some College</t>
  </si>
  <si>
    <t>Associate's Degree</t>
  </si>
  <si>
    <t>Bachelor's Degree</t>
  </si>
  <si>
    <t>Graduate Degree</t>
  </si>
  <si>
    <t>Taxes</t>
  </si>
  <si>
    <t>Public Assistance</t>
  </si>
  <si>
    <t>Social Insurance</t>
  </si>
  <si>
    <t>Expenditures</t>
  </si>
  <si>
    <t>Corr &amp; Unins</t>
  </si>
  <si>
    <t>Net Fiscal Impact</t>
  </si>
  <si>
    <t>lieftime earn</t>
  </si>
  <si>
    <t>Less than High School Diploma</t>
  </si>
  <si>
    <t>Advanced Degree</t>
  </si>
  <si>
    <t>plus ss &amp; mcare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</si>
</sst>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</font>
    <font>
      <sz val="10"/>
      <name val="Arial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3" fillId="0" borderId="0" xfId="3" applyFont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164" fontId="0" fillId="0" borderId="0" xfId="0" applyNumberFormat="1"/>
    <xf numFmtId="164" fontId="3" fillId="0" borderId="0" xfId="2" applyNumberFormat="1" applyFont="1"/>
    <xf numFmtId="165" fontId="0" fillId="0" borderId="0" xfId="0" applyNumberFormat="1"/>
    <xf numFmtId="10" fontId="0" fillId="0" borderId="0" xfId="0" applyNumberFormat="1"/>
    <xf numFmtId="1" fontId="0" fillId="0" borderId="0" xfId="0" applyNumberFormat="1"/>
    <xf numFmtId="166" fontId="0" fillId="0" borderId="0" xfId="0" applyNumberFormat="1"/>
    <xf numFmtId="0" fontId="4" fillId="0" borderId="0" xfId="0" applyFont="1"/>
    <xf numFmtId="164" fontId="1" fillId="0" borderId="0" xfId="1" applyNumberFormat="1"/>
  </cellXfs>
  <cellStyles count="5">
    <cellStyle name="Currency 2" xfId="2"/>
    <cellStyle name="Normal" xfId="0" builtinId="0"/>
    <cellStyle name="Normal 2" xfId="1"/>
    <cellStyle name="Normal_fgr 1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Total Lifetime Fiscal Effects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Taxes</c:v>
                </c:pt>
              </c:strCache>
            </c:strRef>
          </c:tx>
          <c:invertIfNegative val="0"/>
          <c:dLbls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Sheet1!$C$4:$C$9</c:f>
              <c:numCache>
                <c:formatCode>"$"#,##0</c:formatCode>
                <c:ptCount val="6"/>
                <c:pt idx="0">
                  <c:v>125510.01622787447</c:v>
                </c:pt>
                <c:pt idx="1">
                  <c:v>237368.75789743266</c:v>
                </c:pt>
                <c:pt idx="2">
                  <c:v>307089.16915568465</c:v>
                </c:pt>
                <c:pt idx="3">
                  <c:v>333372.83753278927</c:v>
                </c:pt>
                <c:pt idx="4">
                  <c:v>510813.53156298748</c:v>
                </c:pt>
                <c:pt idx="5">
                  <c:v>668045.88571540546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Expenditures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Sheet1!$D$4:$D$9</c:f>
              <c:numCache>
                <c:formatCode>"$"#,##0</c:formatCode>
                <c:ptCount val="6"/>
                <c:pt idx="0">
                  <c:v>288329.32563626551</c:v>
                </c:pt>
                <c:pt idx="1">
                  <c:v>211431.25210130142</c:v>
                </c:pt>
                <c:pt idx="2">
                  <c:v>180109.53754044886</c:v>
                </c:pt>
                <c:pt idx="3">
                  <c:v>161245.13687143737</c:v>
                </c:pt>
                <c:pt idx="4">
                  <c:v>129762.18617712602</c:v>
                </c:pt>
                <c:pt idx="5">
                  <c:v>120056.14461847508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0160"/>
        <c:axId val="71700480"/>
      </c:barChart>
      <c:catAx>
        <c:axId val="714201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700480"/>
        <c:crosses val="autoZero"/>
        <c:auto val="0"/>
        <c:lblAlgn val="ctr"/>
        <c:lblOffset val="100"/>
        <c:noMultiLvlLbl val="0"/>
      </c:catAx>
      <c:valAx>
        <c:axId val="71700480"/>
        <c:scaling>
          <c:orientation val="minMax"/>
          <c:max val="700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420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Net Lifetime Fiscal Impact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Sheet1!$G$3</c:f>
              <c:strCache>
                <c:ptCount val="1"/>
                <c:pt idx="0">
                  <c:v>Net Fiscal Impact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Sheet1!$G$4:$G$9</c:f>
              <c:numCache>
                <c:formatCode>"$"#,##0</c:formatCode>
                <c:ptCount val="6"/>
                <c:pt idx="0">
                  <c:v>-162819.30940839104</c:v>
                </c:pt>
                <c:pt idx="1">
                  <c:v>25937.505796131241</c:v>
                </c:pt>
                <c:pt idx="2">
                  <c:v>126979.63161523579</c:v>
                </c:pt>
                <c:pt idx="3">
                  <c:v>172127.7006613519</c:v>
                </c:pt>
                <c:pt idx="4">
                  <c:v>381051.34538586147</c:v>
                </c:pt>
                <c:pt idx="5">
                  <c:v>547989.74109693035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58592"/>
        <c:axId val="71760128"/>
      </c:barChart>
      <c:catAx>
        <c:axId val="7175859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760128"/>
        <c:crosses val="autoZero"/>
        <c:auto val="0"/>
        <c:lblAlgn val="ctr"/>
        <c:lblOffset val="100"/>
        <c:noMultiLvlLbl val="0"/>
      </c:catAx>
      <c:valAx>
        <c:axId val="717601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758592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Total Lifetime Fiscal Effects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Sheet1!$G$3</c:f>
              <c:strCache>
                <c:ptCount val="1"/>
                <c:pt idx="0">
                  <c:v>Net Fiscal Impact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Sheet1!$G$4:$G$9</c:f>
              <c:numCache>
                <c:formatCode>"$"#,##0</c:formatCode>
                <c:ptCount val="6"/>
                <c:pt idx="0">
                  <c:v>-162819.30940839104</c:v>
                </c:pt>
                <c:pt idx="1">
                  <c:v>25937.505796131241</c:v>
                </c:pt>
                <c:pt idx="2">
                  <c:v>126979.63161523579</c:v>
                </c:pt>
                <c:pt idx="3">
                  <c:v>172127.7006613519</c:v>
                </c:pt>
                <c:pt idx="4">
                  <c:v>381051.34538586147</c:v>
                </c:pt>
                <c:pt idx="5">
                  <c:v>547989.74109693035</c:v>
                </c:pt>
              </c:numCache>
            </c:numRef>
          </c:val>
        </c:ser>
        <c:ser>
          <c:idx val="2"/>
          <c:order val="1"/>
          <c:tx>
            <c:strRef>
              <c:f>Sheet1!$F$3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Sheet1!$F$4:$F$9</c:f>
              <c:numCache>
                <c:formatCode>"$"#,##0</c:formatCode>
                <c:ptCount val="6"/>
              </c:numCache>
            </c:numRef>
          </c:val>
        </c:ser>
        <c:ser>
          <c:idx val="0"/>
          <c:order val="2"/>
          <c:tx>
            <c:strRef>
              <c:f>Sheet1!$C$3</c:f>
              <c:strCache>
                <c:ptCount val="1"/>
                <c:pt idx="0">
                  <c:v>Taxes</c:v>
                </c:pt>
              </c:strCache>
            </c:strRef>
          </c:tx>
          <c:invertIfNegative val="0"/>
          <c:dLbls>
            <c:numFmt formatCode="&quot;$&quot;#,##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Sheet1!$C$4:$C$9</c:f>
              <c:numCache>
                <c:formatCode>"$"#,##0</c:formatCode>
                <c:ptCount val="6"/>
                <c:pt idx="0">
                  <c:v>125510.01622787447</c:v>
                </c:pt>
                <c:pt idx="1">
                  <c:v>237368.75789743266</c:v>
                </c:pt>
                <c:pt idx="2">
                  <c:v>307089.16915568465</c:v>
                </c:pt>
                <c:pt idx="3">
                  <c:v>333372.83753278927</c:v>
                </c:pt>
                <c:pt idx="4">
                  <c:v>510813.53156298748</c:v>
                </c:pt>
                <c:pt idx="5">
                  <c:v>668045.88571540546</c:v>
                </c:pt>
              </c:numCache>
            </c:numRef>
          </c:val>
        </c:ser>
        <c:ser>
          <c:idx val="1"/>
          <c:order val="3"/>
          <c:tx>
            <c:strRef>
              <c:f>Sheet1!$D$3</c:f>
              <c:strCache>
                <c:ptCount val="1"/>
                <c:pt idx="0">
                  <c:v>Expenditures</c:v>
                </c:pt>
              </c:strCache>
            </c:strRef>
          </c:tx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Sheet1!$B$4:$B$9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Sheet1!$D$4:$D$9</c:f>
              <c:numCache>
                <c:formatCode>"$"#,##0</c:formatCode>
                <c:ptCount val="6"/>
                <c:pt idx="0">
                  <c:v>288329.32563626551</c:v>
                </c:pt>
                <c:pt idx="1">
                  <c:v>211431.25210130142</c:v>
                </c:pt>
                <c:pt idx="2">
                  <c:v>180109.53754044886</c:v>
                </c:pt>
                <c:pt idx="3">
                  <c:v>161245.13687143737</c:v>
                </c:pt>
                <c:pt idx="4">
                  <c:v>129762.18617712602</c:v>
                </c:pt>
                <c:pt idx="5">
                  <c:v>120056.14461847508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55008"/>
        <c:axId val="71373184"/>
      </c:barChart>
      <c:catAx>
        <c:axId val="7135500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373184"/>
        <c:crosses val="autoZero"/>
        <c:auto val="0"/>
        <c:lblAlgn val="ctr"/>
        <c:lblOffset val="100"/>
        <c:noMultiLvlLbl val="0"/>
      </c:catAx>
      <c:valAx>
        <c:axId val="71373184"/>
        <c:scaling>
          <c:orientation val="minMax"/>
          <c:max val="700000"/>
          <c:min val="-200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355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x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t%20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blc%20as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cl%20i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i%20&amp;%20cor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ftm%20ea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tax chart"/>
      <sheetName val="table 1"/>
      <sheetName val="tfi"/>
      <sheetName val="tfp"/>
      <sheetName val="tsi"/>
      <sheetName val="tsp"/>
      <sheetName val="tss"/>
      <sheetName val="Chart2"/>
    </sheetNames>
    <sheetDataSet>
      <sheetData sheetId="0">
        <row r="3">
          <cell r="F3">
            <v>63429.135545274708</v>
          </cell>
        </row>
        <row r="4">
          <cell r="F4">
            <v>136564.05772008683</v>
          </cell>
        </row>
        <row r="5">
          <cell r="F5">
            <v>186280.27936527791</v>
          </cell>
        </row>
        <row r="6">
          <cell r="F6">
            <v>201340.77721183159</v>
          </cell>
        </row>
        <row r="7">
          <cell r="F7">
            <v>328510.51954725978</v>
          </cell>
        </row>
        <row r="8">
          <cell r="F8">
            <v>443889.98665205558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s chart"/>
      <sheetName val="table 1"/>
      <sheetName val="tfp"/>
      <sheetName val="bss"/>
      <sheetName val="bare"/>
    </sheetNames>
    <sheetDataSet>
      <sheetData sheetId="0">
        <row r="3">
          <cell r="B3">
            <v>62080.88068259976</v>
          </cell>
          <cell r="E3">
            <v>105166.06399058849</v>
          </cell>
        </row>
        <row r="4">
          <cell r="B4">
            <v>100804.70017734585</v>
          </cell>
          <cell r="E4">
            <v>122246.38458075566</v>
          </cell>
        </row>
        <row r="5">
          <cell r="B5">
            <v>120808.88979040676</v>
          </cell>
          <cell r="E5">
            <v>116838.51314449219</v>
          </cell>
        </row>
        <row r="6">
          <cell r="B6">
            <v>132032.06032095768</v>
          </cell>
          <cell r="E6">
            <v>108714.79068663077</v>
          </cell>
        </row>
        <row r="7">
          <cell r="B7">
            <v>182303.0120157277</v>
          </cell>
          <cell r="E7">
            <v>102889.14428394122</v>
          </cell>
        </row>
        <row r="8">
          <cell r="B8">
            <v>224155.89906334991</v>
          </cell>
          <cell r="E8">
            <v>101520.91918264757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table 1"/>
      <sheetName val="pa chart"/>
      <sheetName val="ha"/>
      <sheetName val="ea"/>
      <sheetName val="ca"/>
      <sheetName val="sl"/>
      <sheetName val="fs"/>
      <sheetName val="mcaid"/>
    </sheetNames>
    <sheetDataSet>
      <sheetData sheetId="0">
        <row r="3">
          <cell r="H3">
            <v>95453.546645615366</v>
          </cell>
        </row>
        <row r="4">
          <cell r="H4">
            <v>54155.168728357407</v>
          </cell>
        </row>
        <row r="5">
          <cell r="H5">
            <v>38616.763111441076</v>
          </cell>
        </row>
        <row r="6">
          <cell r="H6">
            <v>31803.320329302882</v>
          </cell>
        </row>
        <row r="7">
          <cell r="H7">
            <v>14480.393178178649</v>
          </cell>
        </row>
        <row r="8">
          <cell r="H8">
            <v>9393.5383267904581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table 1"/>
      <sheetName val="si chart"/>
      <sheetName val="wc"/>
      <sheetName val="ds"/>
      <sheetName val="ssi"/>
      <sheetName val="ui"/>
      <sheetName val="cps dis"/>
      <sheetName val="ssdi"/>
      <sheetName val="sup sec"/>
      <sheetName val="wrks comp"/>
      <sheetName val="acs ssi"/>
    </sheetNames>
    <sheetDataSet>
      <sheetData sheetId="0">
        <row r="3">
          <cell r="F3">
            <v>22664.250713369034</v>
          </cell>
        </row>
        <row r="4">
          <cell r="F4">
            <v>19139.487781461066</v>
          </cell>
        </row>
        <row r="5">
          <cell r="F5">
            <v>15526.782187551877</v>
          </cell>
        </row>
        <row r="6">
          <cell r="F6">
            <v>13098.506286683361</v>
          </cell>
        </row>
        <row r="7">
          <cell r="F7">
            <v>9252.9882634297373</v>
          </cell>
        </row>
        <row r="8">
          <cell r="F8">
            <v>7505.5625791134817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orr"/>
      <sheetName val="gunins"/>
      <sheetName val="punins"/>
      <sheetName val="no hi"/>
      <sheetName val="inc"/>
      <sheetName val="c&amp;u chart"/>
    </sheetNames>
    <sheetDataSet>
      <sheetData sheetId="0">
        <row r="11">
          <cell r="C11">
            <v>65045.464286692601</v>
          </cell>
        </row>
        <row r="12">
          <cell r="C12">
            <v>15890.211010727271</v>
          </cell>
        </row>
        <row r="13">
          <cell r="C13">
            <v>9127.4790969637179</v>
          </cell>
        </row>
        <row r="14">
          <cell r="C14">
            <v>7628.5195688203294</v>
          </cell>
        </row>
        <row r="15">
          <cell r="C15">
            <v>3139.6604515764025</v>
          </cell>
        </row>
        <row r="16">
          <cell r="C16">
            <v>1636.1245299235811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earn"/>
      <sheetName val="Chart1"/>
      <sheetName val="earn (2)"/>
    </sheetNames>
    <sheetDataSet>
      <sheetData sheetId="0">
        <row r="28">
          <cell r="D28">
            <v>344000.84417209181</v>
          </cell>
        </row>
        <row r="29">
          <cell r="D29">
            <v>549009.92529123416</v>
          </cell>
        </row>
        <row r="30">
          <cell r="D30">
            <v>701935.5959492824</v>
          </cell>
        </row>
        <row r="31">
          <cell r="D31">
            <v>795405.61896113784</v>
          </cell>
        </row>
        <row r="32">
          <cell r="D32">
            <v>1174492.693177565</v>
          </cell>
        </row>
        <row r="33">
          <cell r="D33">
            <v>1593959.4704225657</v>
          </cell>
        </row>
      </sheetData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H15" sqref="H15"/>
    </sheetView>
  </sheetViews>
  <sheetFormatPr defaultRowHeight="14.4" x14ac:dyDescent="0.3"/>
  <cols>
    <col min="3" max="3" width="9.33203125" bestFit="1" customWidth="1"/>
  </cols>
  <sheetData>
    <row r="1" spans="1:16" x14ac:dyDescent="0.3">
      <c r="K1" t="s">
        <v>14</v>
      </c>
    </row>
    <row r="2" spans="1:16" x14ac:dyDescent="0.3">
      <c r="B2" s="3"/>
      <c r="C2" s="2"/>
      <c r="N2" t="s">
        <v>11</v>
      </c>
    </row>
    <row r="3" spans="1:16" ht="15.6" x14ac:dyDescent="0.3">
      <c r="B3" s="3"/>
      <c r="C3" s="1" t="s">
        <v>5</v>
      </c>
      <c r="D3" t="s">
        <v>8</v>
      </c>
      <c r="G3" t="s">
        <v>10</v>
      </c>
      <c r="J3" t="s">
        <v>6</v>
      </c>
      <c r="K3" t="s">
        <v>7</v>
      </c>
      <c r="L3" t="s">
        <v>9</v>
      </c>
    </row>
    <row r="4" spans="1:16" ht="15.6" x14ac:dyDescent="0.3">
      <c r="B4" s="3" t="s">
        <v>12</v>
      </c>
      <c r="C4" s="12">
        <f>SUM([1]sum!$F3,[2]sum!$B3)</f>
        <v>125510.01622787447</v>
      </c>
      <c r="D4" s="5">
        <f>SUM(J4:L4)</f>
        <v>288329.32563626551</v>
      </c>
      <c r="E4" s="5"/>
      <c r="F4" s="5"/>
      <c r="G4" s="5">
        <f>SUM(C4,-D4)</f>
        <v>-162819.30940839104</v>
      </c>
      <c r="J4" s="9">
        <f>SUM([3]sum!$H3)</f>
        <v>95453.546645615366</v>
      </c>
      <c r="K4" s="9">
        <f>SUM([2]sum!$E3,[4]sum!$F3)</f>
        <v>127830.31470395753</v>
      </c>
      <c r="L4" s="9">
        <f>SUM([5]sum!$C11)</f>
        <v>65045.464286692601</v>
      </c>
      <c r="N4" s="9">
        <f>SUM([6]table!$D28)</f>
        <v>344000.84417209181</v>
      </c>
    </row>
    <row r="5" spans="1:16" ht="15.6" x14ac:dyDescent="0.3">
      <c r="B5" s="4" t="s">
        <v>0</v>
      </c>
      <c r="C5" s="12">
        <f>SUM([1]sum!$F4,[2]sum!$B4)</f>
        <v>237368.75789743266</v>
      </c>
      <c r="D5" s="5">
        <f>SUM(J5:L5)</f>
        <v>211431.25210130142</v>
      </c>
      <c r="E5" s="5"/>
      <c r="F5" s="5"/>
      <c r="G5" s="5">
        <f>SUM(C5,-D5)</f>
        <v>25937.505796131241</v>
      </c>
      <c r="J5" s="9">
        <f>SUM([3]sum!$H4)</f>
        <v>54155.168728357407</v>
      </c>
      <c r="K5" s="9">
        <f>SUM([2]sum!$E4,[4]sum!$F4)</f>
        <v>141385.87236221673</v>
      </c>
      <c r="L5" s="9">
        <f>SUM([5]sum!$C12)</f>
        <v>15890.211010727271</v>
      </c>
      <c r="N5" s="9">
        <f>SUM([6]table!$D29)</f>
        <v>549009.92529123416</v>
      </c>
      <c r="O5" s="8">
        <f>PRODUCT(G5/N5)</f>
        <v>4.7244147330072643E-2</v>
      </c>
    </row>
    <row r="6" spans="1:16" ht="15.6" x14ac:dyDescent="0.3">
      <c r="B6" t="s">
        <v>1</v>
      </c>
      <c r="C6" s="12">
        <f>SUM([1]sum!$F5,[2]sum!$B5)</f>
        <v>307089.16915568465</v>
      </c>
      <c r="D6" s="5">
        <f t="shared" ref="D6:D9" si="0">SUM(J6:L6)</f>
        <v>180109.53754044886</v>
      </c>
      <c r="E6" s="5"/>
      <c r="F6" s="5"/>
      <c r="G6" s="5">
        <f t="shared" ref="G6:G9" si="1">SUM(C6,-D6)</f>
        <v>126979.63161523579</v>
      </c>
      <c r="J6" s="9">
        <f>SUM([3]sum!$H5)</f>
        <v>38616.763111441076</v>
      </c>
      <c r="K6" s="9">
        <f>SUM([2]sum!$E5,[4]sum!$F5)</f>
        <v>132365.29533204407</v>
      </c>
      <c r="L6" s="9">
        <f>SUM([5]sum!$C13)</f>
        <v>9127.4790969637179</v>
      </c>
      <c r="N6" s="9">
        <f>SUM([6]table!$D30)</f>
        <v>701935.5959492824</v>
      </c>
      <c r="O6" s="8">
        <f t="shared" ref="O6:O9" si="2">PRODUCT(G6/N6)</f>
        <v>0.18089926247936081</v>
      </c>
    </row>
    <row r="7" spans="1:16" ht="15.6" x14ac:dyDescent="0.3">
      <c r="B7" t="s">
        <v>2</v>
      </c>
      <c r="C7" s="12">
        <f>SUM([1]sum!$F6,[2]sum!$B6)</f>
        <v>333372.83753278927</v>
      </c>
      <c r="D7" s="5">
        <f t="shared" si="0"/>
        <v>161245.13687143737</v>
      </c>
      <c r="E7" s="5"/>
      <c r="F7" s="5"/>
      <c r="G7" s="5">
        <f t="shared" si="1"/>
        <v>172127.7006613519</v>
      </c>
      <c r="J7" s="9">
        <f>SUM([3]sum!$H6)</f>
        <v>31803.320329302882</v>
      </c>
      <c r="K7" s="9">
        <f>SUM([2]sum!$E6,[4]sum!$F6)</f>
        <v>121813.29697331414</v>
      </c>
      <c r="L7" s="9">
        <f>SUM([5]sum!$C14)</f>
        <v>7628.5195688203294</v>
      </c>
      <c r="N7" s="9">
        <f>SUM([6]table!$D31)</f>
        <v>795405.61896113784</v>
      </c>
      <c r="O7" s="8">
        <f t="shared" si="2"/>
        <v>0.21640241979452471</v>
      </c>
    </row>
    <row r="8" spans="1:16" ht="15.6" x14ac:dyDescent="0.3">
      <c r="B8" t="s">
        <v>3</v>
      </c>
      <c r="C8" s="12">
        <f>SUM([1]sum!$F7,[2]sum!$B7)</f>
        <v>510813.53156298748</v>
      </c>
      <c r="D8" s="5">
        <f t="shared" si="0"/>
        <v>129762.18617712602</v>
      </c>
      <c r="E8" s="5"/>
      <c r="F8" s="5"/>
      <c r="G8" s="5">
        <f t="shared" si="1"/>
        <v>381051.34538586147</v>
      </c>
      <c r="J8" s="9">
        <f>SUM([3]sum!$H7)</f>
        <v>14480.393178178649</v>
      </c>
      <c r="K8" s="9">
        <f>SUM([2]sum!$E7,[4]sum!$F7)</f>
        <v>112142.13254737096</v>
      </c>
      <c r="L8" s="9">
        <f>SUM([5]sum!$C15)</f>
        <v>3139.6604515764025</v>
      </c>
      <c r="N8" s="9">
        <f>SUM([6]table!$D32)</f>
        <v>1174492.693177565</v>
      </c>
      <c r="O8" s="8">
        <f>PRODUCT(G8/N8)</f>
        <v>0.32443909408660104</v>
      </c>
      <c r="P8" s="9">
        <f>SUM(N8,-N5)</f>
        <v>625482.76788633084</v>
      </c>
    </row>
    <row r="9" spans="1:16" ht="15.6" x14ac:dyDescent="0.3">
      <c r="B9" s="11" t="s">
        <v>13</v>
      </c>
      <c r="C9" s="12">
        <f>SUM([1]sum!$F8,[2]sum!$B8)</f>
        <v>668045.88571540546</v>
      </c>
      <c r="D9" s="5">
        <f t="shared" si="0"/>
        <v>120056.14461847508</v>
      </c>
      <c r="E9" s="5"/>
      <c r="F9" s="5"/>
      <c r="G9" s="5">
        <f t="shared" si="1"/>
        <v>547989.74109693035</v>
      </c>
      <c r="J9" s="9">
        <f>SUM([3]sum!$H8)</f>
        <v>9393.5383267904581</v>
      </c>
      <c r="K9" s="9">
        <f>SUM([2]sum!$E8,[4]sum!$F8)</f>
        <v>109026.48176176105</v>
      </c>
      <c r="L9" s="9">
        <f>SUM([5]sum!$C16)</f>
        <v>1636.1245299235811</v>
      </c>
      <c r="N9" s="9">
        <f>SUM([6]table!$D33)</f>
        <v>1593959.4704225657</v>
      </c>
      <c r="O9" s="8">
        <f t="shared" si="2"/>
        <v>0.34379151494464022</v>
      </c>
    </row>
    <row r="12" spans="1:16" ht="15.6" x14ac:dyDescent="0.3">
      <c r="A12" s="1" t="s">
        <v>1</v>
      </c>
      <c r="C12" s="5">
        <f>SUM(C6,-C5)</f>
        <v>69720.411258251988</v>
      </c>
      <c r="D12" s="5">
        <f t="shared" ref="D12:G12" si="3">SUM(D6,-D5)</f>
        <v>-31321.714560852561</v>
      </c>
      <c r="E12" s="5"/>
      <c r="F12" s="5"/>
      <c r="G12" s="5">
        <f t="shared" si="3"/>
        <v>101042.12581910455</v>
      </c>
      <c r="J12" s="5">
        <f t="shared" ref="J12:L12" si="4">SUM(J6,-J5)</f>
        <v>-15538.40561691633</v>
      </c>
      <c r="K12" s="5">
        <f t="shared" si="4"/>
        <v>-9020.5770301726589</v>
      </c>
      <c r="L12" s="5">
        <f t="shared" si="4"/>
        <v>-6762.7319137635532</v>
      </c>
    </row>
    <row r="13" spans="1:16" ht="15.6" x14ac:dyDescent="0.3">
      <c r="A13" s="1" t="s">
        <v>2</v>
      </c>
      <c r="C13" s="5">
        <f>SUM(C7,-C5)</f>
        <v>96004.079635356611</v>
      </c>
      <c r="D13" s="5">
        <f t="shared" ref="D13:G13" si="5">SUM(D7,-D5)</f>
        <v>-50186.115229864052</v>
      </c>
      <c r="E13" s="5"/>
      <c r="F13" s="5"/>
      <c r="G13" s="5">
        <f t="shared" si="5"/>
        <v>146190.19486522066</v>
      </c>
      <c r="J13" s="5">
        <f t="shared" ref="J13:L13" si="6">SUM(J7,-J5)</f>
        <v>-22351.848399054525</v>
      </c>
      <c r="K13" s="5">
        <f t="shared" si="6"/>
        <v>-19572.575388902595</v>
      </c>
      <c r="L13" s="5">
        <f t="shared" si="6"/>
        <v>-8261.6914419069417</v>
      </c>
    </row>
    <row r="14" spans="1:16" ht="15.6" x14ac:dyDescent="0.3">
      <c r="A14" s="1" t="s">
        <v>3</v>
      </c>
      <c r="C14" s="5">
        <f>SUM(C8,-C5)</f>
        <v>273444.77366555482</v>
      </c>
      <c r="D14" s="5">
        <f t="shared" ref="D14:G14" si="7">SUM(D8,-D5)</f>
        <v>-81669.065924175404</v>
      </c>
      <c r="E14" s="5"/>
      <c r="F14" s="5"/>
      <c r="G14" s="5">
        <f t="shared" si="7"/>
        <v>355113.83958973025</v>
      </c>
      <c r="H14" s="10">
        <f>PRODUCT(G14/P8)</f>
        <v>0.56774360193767193</v>
      </c>
      <c r="J14" s="5">
        <f t="shared" ref="J14:L14" si="8">SUM(J8,-J5)</f>
        <v>-39674.775550178761</v>
      </c>
      <c r="K14" s="5">
        <f t="shared" si="8"/>
        <v>-29243.739814845772</v>
      </c>
      <c r="L14" s="5">
        <f t="shared" si="8"/>
        <v>-12750.550559150868</v>
      </c>
      <c r="N14" s="6"/>
    </row>
    <row r="15" spans="1:16" ht="15.6" x14ac:dyDescent="0.3">
      <c r="A15" s="1" t="s">
        <v>4</v>
      </c>
      <c r="C15" s="5">
        <f t="shared" ref="C15:G15" si="9">SUM(C9,-C8)</f>
        <v>157232.35415241797</v>
      </c>
      <c r="D15" s="5">
        <f t="shared" si="9"/>
        <v>-9706.0415586509334</v>
      </c>
      <c r="E15" s="5"/>
      <c r="F15" s="5"/>
      <c r="G15" s="5">
        <f t="shared" si="9"/>
        <v>166938.39571106888</v>
      </c>
      <c r="J15" s="5">
        <f t="shared" ref="J15:L15" si="10">SUM(J9,-J8)</f>
        <v>-5086.8548513881906</v>
      </c>
      <c r="K15" s="5">
        <f t="shared" si="10"/>
        <v>-3115.6507856099051</v>
      </c>
      <c r="L15" s="5">
        <f t="shared" si="10"/>
        <v>-1503.5359216528213</v>
      </c>
    </row>
    <row r="17" spans="1:7" ht="15.6" x14ac:dyDescent="0.3">
      <c r="A17" s="1" t="s">
        <v>1</v>
      </c>
      <c r="C17" s="7">
        <f>PRODUCT(C12/C5)</f>
        <v>0.29372193660118601</v>
      </c>
      <c r="D17" s="7">
        <f t="shared" ref="D17:G17" si="11">PRODUCT(D12/D5)</f>
        <v>-0.14814136628129898</v>
      </c>
      <c r="E17" s="7"/>
      <c r="F17" s="7"/>
      <c r="G17" s="7">
        <f t="shared" si="11"/>
        <v>3.895599161048696</v>
      </c>
    </row>
    <row r="18" spans="1:7" ht="15.6" x14ac:dyDescent="0.3">
      <c r="A18" s="1" t="s">
        <v>2</v>
      </c>
      <c r="C18" s="7">
        <f>PRODUCT(C13/C5)</f>
        <v>0.40445120278566776</v>
      </c>
      <c r="D18" s="7">
        <f t="shared" ref="D18:G18" si="12">PRODUCT(D13/D5)</f>
        <v>-0.23736375172114466</v>
      </c>
      <c r="E18" s="7"/>
      <c r="F18" s="7"/>
      <c r="G18" s="7">
        <f t="shared" si="12"/>
        <v>5.6362472172257192</v>
      </c>
    </row>
    <row r="19" spans="1:7" ht="15.6" x14ac:dyDescent="0.3">
      <c r="A19" s="1" t="s">
        <v>3</v>
      </c>
      <c r="C19" s="7">
        <f>PRODUCT(C14/C5)</f>
        <v>1.1519829993116055</v>
      </c>
      <c r="D19" s="7">
        <f t="shared" ref="D19:G19" si="13">PRODUCT(D14/D5)</f>
        <v>-0.38626771166755391</v>
      </c>
      <c r="E19" s="7"/>
      <c r="F19" s="7"/>
      <c r="G19" s="7">
        <f t="shared" si="13"/>
        <v>13.691132924689233</v>
      </c>
    </row>
    <row r="20" spans="1:7" ht="15.6" x14ac:dyDescent="0.3">
      <c r="A20" s="1" t="s">
        <v>4</v>
      </c>
      <c r="C20" s="7">
        <f>PRODUCT(C15/C8)</f>
        <v>0.30780773107423043</v>
      </c>
      <c r="D20" s="7">
        <f t="shared" ref="D20:G20" si="14">PRODUCT(D15/D8)</f>
        <v>-7.4798690162341586E-2</v>
      </c>
      <c r="E20" s="7"/>
      <c r="F20" s="7"/>
      <c r="G20" s="7">
        <f t="shared" si="14"/>
        <v>0.43809947854146314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Sheet1</vt:lpstr>
      <vt:lpstr>fig 34</vt:lpstr>
      <vt:lpstr>fig 35</vt:lpstr>
      <vt:lpstr>chart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2013-12-09T19:23:48Z</dcterms:created>
  <dcterms:modified xsi:type="dcterms:W3CDTF">2015-09-01T16:49:53Z</dcterms:modified>
</cp:coreProperties>
</file>